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xr:revisionPtr revIDLastSave="0" documentId="8_{A9468DF2-1E28-49FB-9E4B-D3BD67903398}" xr6:coauthVersionLast="47" xr6:coauthVersionMax="47" xr10:uidLastSave="{00000000-0000-0000-0000-000000000000}"/>
  <bookViews>
    <workbookView xWindow="-120" yWindow="-120" windowWidth="29040" windowHeight="15720" xr2:uid="{71CB0A71-8BAF-4E3E-9B35-677EF9C87F79}"/>
  </bookViews>
  <sheets>
    <sheet name="izvješće za 2023. godin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F6" i="1"/>
  <c r="F18" i="1" s="1"/>
  <c r="G6" i="1"/>
  <c r="H6" i="1" s="1"/>
  <c r="N6" i="1"/>
  <c r="O6" i="1"/>
  <c r="P6" i="1" s="1"/>
  <c r="S6" i="1"/>
  <c r="T6" i="1"/>
  <c r="U6" i="1"/>
  <c r="AB6" i="1"/>
  <c r="E7" i="1"/>
  <c r="F7" i="1"/>
  <c r="G7" i="1"/>
  <c r="H7" i="1"/>
  <c r="I7" i="1" s="1"/>
  <c r="M7" i="1" s="1"/>
  <c r="N7" i="1"/>
  <c r="N18" i="1" s="1"/>
  <c r="O7" i="1"/>
  <c r="S7" i="1"/>
  <c r="U7" i="1" s="1"/>
  <c r="T7" i="1"/>
  <c r="AB7" i="1"/>
  <c r="E8" i="1"/>
  <c r="E18" i="1" s="1"/>
  <c r="F8" i="1"/>
  <c r="G8" i="1"/>
  <c r="H8" i="1"/>
  <c r="I8" i="1" s="1"/>
  <c r="M8" i="1" s="1"/>
  <c r="Q8" i="1" s="1"/>
  <c r="N8" i="1"/>
  <c r="O8" i="1"/>
  <c r="P8" i="1"/>
  <c r="S8" i="1"/>
  <c r="T8" i="1"/>
  <c r="U8" i="1" s="1"/>
  <c r="AB8" i="1"/>
  <c r="E9" i="1"/>
  <c r="F9" i="1"/>
  <c r="G9" i="1"/>
  <c r="H9" i="1"/>
  <c r="I9" i="1" s="1"/>
  <c r="M9" i="1" s="1"/>
  <c r="N9" i="1"/>
  <c r="P9" i="1" s="1"/>
  <c r="Q9" i="1" s="1"/>
  <c r="O9" i="1"/>
  <c r="S9" i="1"/>
  <c r="U9" i="1" s="1"/>
  <c r="T9" i="1"/>
  <c r="AB9" i="1"/>
  <c r="E10" i="1"/>
  <c r="F10" i="1"/>
  <c r="G10" i="1"/>
  <c r="H10" i="1" s="1"/>
  <c r="I10" i="1" s="1"/>
  <c r="M10" i="1" s="1"/>
  <c r="N10" i="1"/>
  <c r="O10" i="1"/>
  <c r="P10" i="1" s="1"/>
  <c r="Q10" i="1" s="1"/>
  <c r="S10" i="1"/>
  <c r="T10" i="1"/>
  <c r="U10" i="1"/>
  <c r="AB10" i="1"/>
  <c r="E11" i="1"/>
  <c r="F11" i="1"/>
  <c r="G11" i="1"/>
  <c r="H11" i="1"/>
  <c r="I11" i="1" s="1"/>
  <c r="M11" i="1" s="1"/>
  <c r="N11" i="1"/>
  <c r="P11" i="1" s="1"/>
  <c r="O11" i="1"/>
  <c r="S11" i="1"/>
  <c r="U11" i="1" s="1"/>
  <c r="T11" i="1"/>
  <c r="AB11" i="1"/>
  <c r="E12" i="1"/>
  <c r="F12" i="1"/>
  <c r="G12" i="1"/>
  <c r="H12" i="1"/>
  <c r="I12" i="1" s="1"/>
  <c r="M12" i="1" s="1"/>
  <c r="Q12" i="1" s="1"/>
  <c r="N12" i="1"/>
  <c r="O12" i="1"/>
  <c r="P12" i="1"/>
  <c r="S12" i="1"/>
  <c r="T12" i="1"/>
  <c r="U12" i="1" s="1"/>
  <c r="AB12" i="1"/>
  <c r="E13" i="1"/>
  <c r="F13" i="1"/>
  <c r="G13" i="1"/>
  <c r="H13" i="1"/>
  <c r="I13" i="1" s="1"/>
  <c r="M13" i="1" s="1"/>
  <c r="N13" i="1"/>
  <c r="P13" i="1" s="1"/>
  <c r="Q13" i="1" s="1"/>
  <c r="O13" i="1"/>
  <c r="S13" i="1"/>
  <c r="U13" i="1" s="1"/>
  <c r="T13" i="1"/>
  <c r="AB13" i="1"/>
  <c r="E14" i="1"/>
  <c r="F14" i="1"/>
  <c r="G14" i="1"/>
  <c r="H14" i="1" s="1"/>
  <c r="I14" i="1" s="1"/>
  <c r="M14" i="1" s="1"/>
  <c r="N14" i="1"/>
  <c r="O14" i="1"/>
  <c r="P14" i="1" s="1"/>
  <c r="S14" i="1"/>
  <c r="T14" i="1"/>
  <c r="U14" i="1"/>
  <c r="AB14" i="1"/>
  <c r="E15" i="1"/>
  <c r="F15" i="1"/>
  <c r="G15" i="1"/>
  <c r="H15" i="1"/>
  <c r="I15" i="1" s="1"/>
  <c r="M15" i="1" s="1"/>
  <c r="N15" i="1"/>
  <c r="P15" i="1" s="1"/>
  <c r="Q15" i="1" s="1"/>
  <c r="O15" i="1"/>
  <c r="S15" i="1"/>
  <c r="U15" i="1" s="1"/>
  <c r="T15" i="1"/>
  <c r="AB15" i="1"/>
  <c r="E16" i="1"/>
  <c r="F16" i="1"/>
  <c r="G16" i="1"/>
  <c r="H16" i="1"/>
  <c r="I16" i="1" s="1"/>
  <c r="M16" i="1" s="1"/>
  <c r="Q16" i="1" s="1"/>
  <c r="N16" i="1"/>
  <c r="O16" i="1"/>
  <c r="P16" i="1"/>
  <c r="S16" i="1"/>
  <c r="T16" i="1"/>
  <c r="U16" i="1" s="1"/>
  <c r="AB16" i="1"/>
  <c r="E17" i="1"/>
  <c r="F17" i="1"/>
  <c r="G17" i="1"/>
  <c r="G18" i="1" s="1"/>
  <c r="H17" i="1"/>
  <c r="I17" i="1" s="1"/>
  <c r="M17" i="1" s="1"/>
  <c r="N17" i="1"/>
  <c r="P17" i="1" s="1"/>
  <c r="O17" i="1"/>
  <c r="S17" i="1"/>
  <c r="U17" i="1" s="1"/>
  <c r="T17" i="1"/>
  <c r="AB17" i="1"/>
  <c r="AB18" i="1" s="1"/>
  <c r="C18" i="1"/>
  <c r="D18" i="1"/>
  <c r="J18" i="1"/>
  <c r="K18" i="1"/>
  <c r="L18" i="1"/>
  <c r="R18" i="1"/>
  <c r="S18" i="1"/>
  <c r="V18" i="1"/>
  <c r="W18" i="1"/>
  <c r="X18" i="1"/>
  <c r="Y18" i="1"/>
  <c r="Z18" i="1"/>
  <c r="AA18" i="1"/>
  <c r="AC18" i="1"/>
  <c r="U18" i="1" l="1"/>
  <c r="Q14" i="1"/>
  <c r="Q17" i="1"/>
  <c r="Q11" i="1"/>
  <c r="I6" i="1"/>
  <c r="H18" i="1"/>
  <c r="P7" i="1"/>
  <c r="Q7" i="1" s="1"/>
  <c r="O18" i="1"/>
  <c r="T18" i="1"/>
  <c r="M6" i="1" l="1"/>
  <c r="I18" i="1"/>
  <c r="P18" i="1"/>
  <c r="M18" i="1" l="1"/>
  <c r="Q6" i="1"/>
  <c r="Q18" i="1" s="1"/>
</calcChain>
</file>

<file path=xl/sharedStrings.xml><?xml version="1.0" encoding="utf-8"?>
<sst xmlns="http://schemas.openxmlformats.org/spreadsheetml/2006/main" count="45" uniqueCount="45">
  <si>
    <t>22.12.2023.</t>
  </si>
  <si>
    <t>Isplata IV. tromjesečje</t>
  </si>
  <si>
    <t>28.9.2023.</t>
  </si>
  <si>
    <t>Isplata III. tromjesečje</t>
  </si>
  <si>
    <t>26.6.2023.</t>
  </si>
  <si>
    <t>Isplata II. tromjesečje</t>
  </si>
  <si>
    <t>29.3.2023.</t>
  </si>
  <si>
    <t>Isplata I. tromjesečje</t>
  </si>
  <si>
    <t>Ukupno</t>
  </si>
  <si>
    <t>MOST</t>
  </si>
  <si>
    <t>HRAVATSKA NARODNA STRANKA</t>
  </si>
  <si>
    <t>SNAGA SLAVONIJE I BARANJE</t>
  </si>
  <si>
    <t>SOCIJALDEMOKRATSKA PARTIJA HRVATSKE</t>
  </si>
  <si>
    <t>DOMOVINSKI POKRET</t>
  </si>
  <si>
    <t>HRVATSKA SOCIJALNO LIBERALNA STRANKA</t>
  </si>
  <si>
    <t>DEMOKRATSKI HSS</t>
  </si>
  <si>
    <t>HRVATSKA STRANKA PRAVA</t>
  </si>
  <si>
    <t>HRVATSKA STRANKA UMIROVLJENIKA</t>
  </si>
  <si>
    <t>AKTIVNI NEZAVISNI UMIROVLJENICI</t>
  </si>
  <si>
    <t>NEZAVISNA LISTA ANTE ĐAPIĆA</t>
  </si>
  <si>
    <t>HRVATSKA DEMOKRATSKA ZAJEDNICA</t>
  </si>
  <si>
    <t>ukupno lipanj 16 dana 2021.</t>
  </si>
  <si>
    <t>Razmjerni dio za 16 dana mjeseca lipnja 2021. podzast. spol</t>
  </si>
  <si>
    <t>Razmjerni dio za 16 dana mjeseca lipnja 2021.</t>
  </si>
  <si>
    <t>Iznos sredstava</t>
  </si>
  <si>
    <t>Ukupno lipanj 2021. 14 dana razmjerni dio</t>
  </si>
  <si>
    <t>Razmjerni dio za 14 dana mjeseca lipnja 2021. podzast. spol</t>
  </si>
  <si>
    <t>Razmjerni dio za 14 dana mjeseca lipnja 2021.</t>
  </si>
  <si>
    <t>III. i IV. kvartal 2021. zajedno</t>
  </si>
  <si>
    <t>AKO JE 1.500,00</t>
  </si>
  <si>
    <t>Kvartalne doznake sredstava</t>
  </si>
  <si>
    <t>Ukupno za godinu</t>
  </si>
  <si>
    <t>Ukupno za jedan mjesec</t>
  </si>
  <si>
    <t>Dodatak za podzastupljeni spol</t>
  </si>
  <si>
    <t>Naknada za  vijećnike - mjesečno</t>
  </si>
  <si>
    <t>Od toga podzastupljeni spol</t>
  </si>
  <si>
    <t>Ukupni broj vijećnika</t>
  </si>
  <si>
    <t xml:space="preserve">Ukupan iznos rasporađenih sredstava sukladno Odluci o raspoređivanju sredstava za financiranje
političkih stranaka iz Proračuna
Osječko-baranjske županije za 2023. godinu  </t>
  </si>
  <si>
    <t>Ukupno isplaćeno  (eura)</t>
  </si>
  <si>
    <t>Isplaćeno u IV. tromjesečju  (eura)</t>
  </si>
  <si>
    <t>Isplaćeno u III. tromjesečju  (eura)</t>
  </si>
  <si>
    <t>Isplaćeno u II. tromjesečju  (eura)</t>
  </si>
  <si>
    <t>Isplaćeno u I. tromjesečju (eura)</t>
  </si>
  <si>
    <t>Politička stranka</t>
  </si>
  <si>
    <t>IZVJEŠĆE O IZNOSU RASPOREĐENIH I ISPLAĆENIH SREDSTAVA IZ PRPRAČUNA OSJEČKO-BARANJSKE ŽUPANIJE ZA 2023. GODINU ZA REDOVITO GODIŠNJE FINANCIRANJE POLITIČKIH STRANAKA U SKUPŠTINI OSJEČKO-BARANJSKE ŽUPANIJE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</si>
</sst>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n_-;\-* #,##0.00\ _k_n_-;_-* &quot;-&quot;??\ _k_n_-;_-@_-"/>
    <numFmt numFmtId="165" formatCode="#,##0.00_ ;\-#,##0.00\ "/>
  </numFmts>
  <fonts count="11" x14ac:knownFonts="1">
    <font>
      <sz val="11"/>
      <color theme="1"/>
      <name val="Verdana"/>
      <family val="2"/>
      <charset val="238"/>
    </font>
    <font>
      <sz val="10"/>
      <color indexed="8"/>
      <name val="Times New Roman"/>
      <family val="1"/>
      <charset val="238"/>
    </font>
    <font>
      <sz val="11"/>
      <color indexed="8"/>
      <name val="Verdana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164" fontId="1" fillId="0" borderId="0" xfId="1" applyFont="1"/>
    <xf numFmtId="164" fontId="1" fillId="0" borderId="0" xfId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43" fontId="4" fillId="0" borderId="0" xfId="2" applyFont="1" applyFill="1" applyBorder="1"/>
    <xf numFmtId="4" fontId="5" fillId="2" borderId="1" xfId="0" applyNumberFormat="1" applyFont="1" applyFill="1" applyBorder="1" applyAlignment="1">
      <alignment horizontal="right"/>
    </xf>
    <xf numFmtId="4" fontId="5" fillId="2" borderId="2" xfId="0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right"/>
    </xf>
    <xf numFmtId="4" fontId="4" fillId="3" borderId="4" xfId="2" applyNumberFormat="1" applyFont="1" applyFill="1" applyBorder="1"/>
    <xf numFmtId="43" fontId="4" fillId="3" borderId="3" xfId="2" applyFont="1" applyFill="1" applyBorder="1"/>
    <xf numFmtId="43" fontId="4" fillId="3" borderId="4" xfId="2" applyFont="1" applyFill="1" applyBorder="1"/>
    <xf numFmtId="43" fontId="4" fillId="4" borderId="4" xfId="2" applyFont="1" applyFill="1" applyBorder="1"/>
    <xf numFmtId="43" fontId="4" fillId="0" borderId="4" xfId="2" applyFont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4" fontId="1" fillId="0" borderId="0" xfId="0" applyNumberFormat="1" applyFont="1"/>
    <xf numFmtId="4" fontId="6" fillId="0" borderId="1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1" fillId="0" borderId="4" xfId="0" applyNumberFormat="1" applyFont="1" applyBorder="1"/>
    <xf numFmtId="164" fontId="1" fillId="0" borderId="0" xfId="0" applyNumberFormat="1" applyFont="1"/>
    <xf numFmtId="164" fontId="1" fillId="5" borderId="4" xfId="1" applyFont="1" applyFill="1" applyBorder="1"/>
    <xf numFmtId="165" fontId="7" fillId="5" borderId="4" xfId="0" applyNumberFormat="1" applyFont="1" applyFill="1" applyBorder="1"/>
    <xf numFmtId="43" fontId="7" fillId="0" borderId="4" xfId="0" applyNumberFormat="1" applyFont="1" applyBorder="1"/>
    <xf numFmtId="43" fontId="7" fillId="0" borderId="4" xfId="2" applyFont="1" applyBorder="1"/>
    <xf numFmtId="0" fontId="7" fillId="0" borderId="4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7" fillId="6" borderId="4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9" fillId="5" borderId="8" xfId="0" applyFont="1" applyFill="1" applyBorder="1" applyAlignment="1">
      <alignment horizontal="center" wrapText="1"/>
    </xf>
    <xf numFmtId="164" fontId="9" fillId="7" borderId="0" xfId="1" applyFont="1" applyFill="1" applyAlignment="1">
      <alignment horizontal="center" wrapText="1"/>
    </xf>
    <xf numFmtId="164" fontId="9" fillId="0" borderId="0" xfId="1" applyFont="1" applyAlignment="1">
      <alignment horizontal="center" wrapText="1"/>
    </xf>
    <xf numFmtId="164" fontId="9" fillId="0" borderId="9" xfId="1" applyFont="1" applyBorder="1" applyAlignment="1">
      <alignment horizontal="center" wrapText="1"/>
    </xf>
    <xf numFmtId="0" fontId="4" fillId="5" borderId="8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3">
    <cellStyle name="Comma_Sheet1" xfId="2" xr:uid="{6B72C20A-EBFF-47EA-A538-2A8FCE17A146}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57E8A-D568-43AF-A702-16EAB7D90D46}">
  <dimension ref="A1:AF24"/>
  <sheetViews>
    <sheetView tabSelected="1" workbookViewId="0">
      <selection activeCell="Z22" sqref="Z22"/>
    </sheetView>
  </sheetViews>
  <sheetFormatPr defaultRowHeight="12.75" x14ac:dyDescent="0.2"/>
  <cols>
    <col min="1" max="1" width="3.69921875" style="1" customWidth="1"/>
    <col min="2" max="2" width="24.5" style="4" customWidth="1"/>
    <col min="3" max="3" width="6.09765625" style="1" hidden="1" customWidth="1"/>
    <col min="4" max="4" width="9.09765625" style="1" hidden="1" customWidth="1"/>
    <col min="5" max="5" width="7.5" style="1" hidden="1" customWidth="1"/>
    <col min="6" max="6" width="8.296875" style="1" hidden="1" customWidth="1"/>
    <col min="7" max="7" width="7.69921875" style="1" hidden="1" customWidth="1"/>
    <col min="8" max="8" width="11.19921875" style="1" hidden="1" customWidth="1"/>
    <col min="9" max="9" width="9.59765625" style="1" hidden="1" customWidth="1"/>
    <col min="10" max="10" width="9.8984375" style="3" hidden="1" customWidth="1"/>
    <col min="11" max="11" width="8.8984375" style="3" hidden="1" customWidth="1"/>
    <col min="12" max="12" width="10.3984375" style="3" hidden="1" customWidth="1"/>
    <col min="13" max="13" width="10.59765625" style="2" hidden="1" customWidth="1"/>
    <col min="14" max="16" width="0" style="1" hidden="1" customWidth="1"/>
    <col min="17" max="17" width="9.796875" style="1" hidden="1" customWidth="1"/>
    <col min="18" max="23" width="0" style="1" hidden="1" customWidth="1"/>
    <col min="24" max="27" width="10.19921875" style="1" customWidth="1"/>
    <col min="28" max="28" width="8.69921875" style="1" customWidth="1"/>
    <col min="29" max="31" width="4.5" style="1" customWidth="1"/>
    <col min="32" max="16384" width="8.796875" style="1"/>
  </cols>
  <sheetData>
    <row r="1" spans="1:32" x14ac:dyDescent="0.2">
      <c r="A1" s="62" t="s">
        <v>44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</row>
    <row r="2" spans="1:32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</row>
    <row r="3" spans="1:32" x14ac:dyDescent="0.2">
      <c r="A3" s="60" t="s">
        <v>43</v>
      </c>
      <c r="B3" s="59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8" t="s">
        <v>42</v>
      </c>
      <c r="Y3" s="58" t="s">
        <v>41</v>
      </c>
      <c r="Z3" s="58" t="s">
        <v>40</v>
      </c>
      <c r="AA3" s="58" t="s">
        <v>39</v>
      </c>
      <c r="AB3" s="58" t="s">
        <v>38</v>
      </c>
      <c r="AC3" s="57" t="s">
        <v>37</v>
      </c>
      <c r="AD3" s="56"/>
      <c r="AE3" s="55"/>
    </row>
    <row r="4" spans="1:32" x14ac:dyDescent="0.2">
      <c r="A4" s="54"/>
      <c r="B4" s="53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1"/>
      <c r="Y4" s="51"/>
      <c r="Z4" s="51"/>
      <c r="AA4" s="51"/>
      <c r="AB4" s="51"/>
      <c r="AC4" s="50"/>
      <c r="AD4" s="49"/>
      <c r="AE4" s="48"/>
    </row>
    <row r="5" spans="1:32" ht="77.25" customHeight="1" x14ac:dyDescent="0.2">
      <c r="A5" s="47"/>
      <c r="B5" s="46"/>
      <c r="C5" s="45" t="s">
        <v>36</v>
      </c>
      <c r="D5" s="45" t="s">
        <v>35</v>
      </c>
      <c r="E5" s="45" t="s">
        <v>34</v>
      </c>
      <c r="F5" s="45" t="s">
        <v>33</v>
      </c>
      <c r="G5" s="44" t="s">
        <v>32</v>
      </c>
      <c r="H5" s="43" t="s">
        <v>31</v>
      </c>
      <c r="I5" s="42" t="s">
        <v>30</v>
      </c>
      <c r="J5" s="41" t="s">
        <v>29</v>
      </c>
      <c r="K5" s="40"/>
      <c r="M5" s="39" t="s">
        <v>28</v>
      </c>
      <c r="N5" s="38" t="s">
        <v>27</v>
      </c>
      <c r="O5" s="37" t="s">
        <v>26</v>
      </c>
      <c r="P5" s="37" t="s">
        <v>25</v>
      </c>
      <c r="Q5" s="1" t="s">
        <v>24</v>
      </c>
      <c r="S5" s="37" t="s">
        <v>23</v>
      </c>
      <c r="T5" s="37" t="s">
        <v>22</v>
      </c>
      <c r="U5" s="37" t="s">
        <v>21</v>
      </c>
      <c r="X5" s="36"/>
      <c r="Y5" s="36"/>
      <c r="Z5" s="36"/>
      <c r="AA5" s="36"/>
      <c r="AB5" s="36"/>
      <c r="AC5" s="35"/>
      <c r="AD5" s="34"/>
      <c r="AE5" s="33"/>
    </row>
    <row r="6" spans="1:32" ht="12.75" customHeight="1" x14ac:dyDescent="0.2">
      <c r="A6" s="31" t="s">
        <v>20</v>
      </c>
      <c r="B6" s="30"/>
      <c r="C6" s="29">
        <v>18</v>
      </c>
      <c r="D6" s="29">
        <v>5</v>
      </c>
      <c r="E6" s="28">
        <f>C6*1500</f>
        <v>27000</v>
      </c>
      <c r="F6" s="27">
        <f>D6*150</f>
        <v>750</v>
      </c>
      <c r="G6" s="27">
        <f>C6*1500+D6*150</f>
        <v>27750</v>
      </c>
      <c r="H6" s="27">
        <f>G6*12</f>
        <v>333000</v>
      </c>
      <c r="I6" s="26">
        <f>H6/4</f>
        <v>83250</v>
      </c>
      <c r="M6" s="2">
        <f>I6*2</f>
        <v>166500</v>
      </c>
      <c r="N6" s="25">
        <f>(50*14)*C6</f>
        <v>12600</v>
      </c>
      <c r="O6" s="25">
        <f>(5*14)*D6</f>
        <v>350</v>
      </c>
      <c r="P6" s="24">
        <f>SUM(N6,O6)</f>
        <v>12950</v>
      </c>
      <c r="Q6" s="24">
        <f>SUM(P6,M6)</f>
        <v>179450</v>
      </c>
      <c r="S6" s="2">
        <f>(50*16)*C6</f>
        <v>14400</v>
      </c>
      <c r="T6" s="25">
        <f>(5*16)*D6</f>
        <v>400</v>
      </c>
      <c r="U6" s="24">
        <f>SUM(S6:T6)</f>
        <v>14800</v>
      </c>
      <c r="X6" s="23">
        <v>11040</v>
      </c>
      <c r="Y6" s="23">
        <v>11040</v>
      </c>
      <c r="Z6" s="23">
        <v>11040</v>
      </c>
      <c r="AA6" s="23">
        <v>11040</v>
      </c>
      <c r="AB6" s="23">
        <f>SUM(X6:AA6)</f>
        <v>44160</v>
      </c>
      <c r="AC6" s="22">
        <v>44160</v>
      </c>
      <c r="AD6" s="21"/>
      <c r="AE6" s="20"/>
      <c r="AF6" s="19"/>
    </row>
    <row r="7" spans="1:32" ht="12.75" customHeight="1" x14ac:dyDescent="0.2">
      <c r="A7" s="31" t="s">
        <v>19</v>
      </c>
      <c r="B7" s="30"/>
      <c r="C7" s="29">
        <v>2</v>
      </c>
      <c r="D7" s="29">
        <v>0</v>
      </c>
      <c r="E7" s="28">
        <f>C7*1500</f>
        <v>3000</v>
      </c>
      <c r="F7" s="27">
        <f>D7*150</f>
        <v>0</v>
      </c>
      <c r="G7" s="27">
        <f>C7*1500+D7*150</f>
        <v>3000</v>
      </c>
      <c r="H7" s="27">
        <f>G7*12</f>
        <v>36000</v>
      </c>
      <c r="I7" s="26">
        <f>H7/4</f>
        <v>9000</v>
      </c>
      <c r="M7" s="2">
        <f>I7*2</f>
        <v>18000</v>
      </c>
      <c r="N7" s="25">
        <f>(50*14)*C7</f>
        <v>1400</v>
      </c>
      <c r="O7" s="25">
        <f>(5*14)*D7</f>
        <v>0</v>
      </c>
      <c r="P7" s="24">
        <f>SUM(N7,O7)</f>
        <v>1400</v>
      </c>
      <c r="Q7" s="24">
        <f>SUM(P7,M7)</f>
        <v>19400</v>
      </c>
      <c r="S7" s="2">
        <f>(50*16)*C7</f>
        <v>1600</v>
      </c>
      <c r="T7" s="25">
        <f>(5*16)*D7</f>
        <v>0</v>
      </c>
      <c r="U7" s="24">
        <f>SUM(S7:T7)</f>
        <v>1600</v>
      </c>
      <c r="X7" s="23">
        <v>1200</v>
      </c>
      <c r="Y7" s="23">
        <v>1200</v>
      </c>
      <c r="Z7" s="23">
        <v>1200</v>
      </c>
      <c r="AA7" s="23">
        <v>1200</v>
      </c>
      <c r="AB7" s="23">
        <f>SUM(X7:AA7)</f>
        <v>4800</v>
      </c>
      <c r="AC7" s="22">
        <v>4800</v>
      </c>
      <c r="AD7" s="21"/>
      <c r="AE7" s="20"/>
      <c r="AF7" s="19"/>
    </row>
    <row r="8" spans="1:32" ht="12.75" customHeight="1" x14ac:dyDescent="0.2">
      <c r="A8" s="31" t="s">
        <v>18</v>
      </c>
      <c r="B8" s="30"/>
      <c r="C8" s="29">
        <v>1</v>
      </c>
      <c r="D8" s="29">
        <v>0</v>
      </c>
      <c r="E8" s="28">
        <f>C8*1500</f>
        <v>1500</v>
      </c>
      <c r="F8" s="27">
        <f>D8*150</f>
        <v>0</v>
      </c>
      <c r="G8" s="27">
        <f>C8*1500+D8*150</f>
        <v>1500</v>
      </c>
      <c r="H8" s="27">
        <f>G8*12</f>
        <v>18000</v>
      </c>
      <c r="I8" s="26">
        <f>H8/4</f>
        <v>4500</v>
      </c>
      <c r="M8" s="2">
        <f>I8*2</f>
        <v>9000</v>
      </c>
      <c r="N8" s="25">
        <f>(50*14)*C8</f>
        <v>700</v>
      </c>
      <c r="O8" s="25">
        <f>(5*14)*D8</f>
        <v>0</v>
      </c>
      <c r="P8" s="24">
        <f>SUM(N8,O8)</f>
        <v>700</v>
      </c>
      <c r="Q8" s="24">
        <f>SUM(P8,M8)</f>
        <v>9700</v>
      </c>
      <c r="S8" s="2">
        <f>(50*16)*C8</f>
        <v>800</v>
      </c>
      <c r="T8" s="25">
        <f>(5*16)*D8</f>
        <v>0</v>
      </c>
      <c r="U8" s="24">
        <f>SUM(S8:T8)</f>
        <v>800</v>
      </c>
      <c r="X8" s="23">
        <v>600</v>
      </c>
      <c r="Y8" s="23">
        <v>600</v>
      </c>
      <c r="Z8" s="23">
        <v>600</v>
      </c>
      <c r="AA8" s="23">
        <v>600</v>
      </c>
      <c r="AB8" s="23">
        <f>SUM(X8:AA8)</f>
        <v>2400</v>
      </c>
      <c r="AC8" s="22">
        <v>2400</v>
      </c>
      <c r="AD8" s="21"/>
      <c r="AE8" s="20"/>
      <c r="AF8" s="19"/>
    </row>
    <row r="9" spans="1:32" x14ac:dyDescent="0.2">
      <c r="A9" s="31" t="s">
        <v>17</v>
      </c>
      <c r="B9" s="30"/>
      <c r="C9" s="29">
        <v>1</v>
      </c>
      <c r="D9" s="29">
        <v>1</v>
      </c>
      <c r="E9" s="28">
        <f>C9*1500</f>
        <v>1500</v>
      </c>
      <c r="F9" s="27">
        <f>D9*150</f>
        <v>150</v>
      </c>
      <c r="G9" s="27">
        <f>C9*1500+D9*150</f>
        <v>1650</v>
      </c>
      <c r="H9" s="27">
        <f>G9*12</f>
        <v>19800</v>
      </c>
      <c r="I9" s="26">
        <f>H9/4</f>
        <v>4950</v>
      </c>
      <c r="M9" s="2">
        <f>I9*2</f>
        <v>9900</v>
      </c>
      <c r="N9" s="25">
        <f>(50*14)*C9</f>
        <v>700</v>
      </c>
      <c r="O9" s="25">
        <f>(5*14)*D9</f>
        <v>70</v>
      </c>
      <c r="P9" s="24">
        <f>SUM(N9,O9)</f>
        <v>770</v>
      </c>
      <c r="Q9" s="24">
        <f>SUM(P9,M9)</f>
        <v>10670</v>
      </c>
      <c r="S9" s="2">
        <f>(50*16)*C9</f>
        <v>800</v>
      </c>
      <c r="T9" s="25">
        <f>(5*16)*D9</f>
        <v>80</v>
      </c>
      <c r="U9" s="24">
        <f>SUM(S9:T9)</f>
        <v>880</v>
      </c>
      <c r="X9" s="23">
        <v>660</v>
      </c>
      <c r="Y9" s="23">
        <v>660</v>
      </c>
      <c r="Z9" s="23">
        <v>660</v>
      </c>
      <c r="AA9" s="23">
        <v>660</v>
      </c>
      <c r="AB9" s="23">
        <f>SUM(X9:AA9)</f>
        <v>2640</v>
      </c>
      <c r="AC9" s="22">
        <v>2640</v>
      </c>
      <c r="AD9" s="21"/>
      <c r="AE9" s="20"/>
      <c r="AF9" s="19"/>
    </row>
    <row r="10" spans="1:32" x14ac:dyDescent="0.2">
      <c r="A10" s="31" t="s">
        <v>16</v>
      </c>
      <c r="B10" s="30"/>
      <c r="C10" s="29">
        <v>1</v>
      </c>
      <c r="D10" s="29">
        <v>0</v>
      </c>
      <c r="E10" s="28">
        <f>C10*1500</f>
        <v>1500</v>
      </c>
      <c r="F10" s="27">
        <f>D10*150</f>
        <v>0</v>
      </c>
      <c r="G10" s="27">
        <f>C10*1500+D10*150</f>
        <v>1500</v>
      </c>
      <c r="H10" s="27">
        <f>G10*12</f>
        <v>18000</v>
      </c>
      <c r="I10" s="26">
        <f>H10/4</f>
        <v>4500</v>
      </c>
      <c r="M10" s="2">
        <f>I10*2</f>
        <v>9000</v>
      </c>
      <c r="N10" s="25">
        <f>(50*14)*C10</f>
        <v>700</v>
      </c>
      <c r="O10" s="25">
        <f>(5*14)*D10</f>
        <v>0</v>
      </c>
      <c r="P10" s="24">
        <f>SUM(N10,O10)</f>
        <v>700</v>
      </c>
      <c r="Q10" s="24">
        <f>SUM(P10,M10)</f>
        <v>9700</v>
      </c>
      <c r="S10" s="2">
        <f>(50*16)*C10</f>
        <v>800</v>
      </c>
      <c r="T10" s="25">
        <f>(5*16)*D10</f>
        <v>0</v>
      </c>
      <c r="U10" s="24">
        <f>SUM(S10:T10)</f>
        <v>800</v>
      </c>
      <c r="X10" s="23">
        <v>600</v>
      </c>
      <c r="Y10" s="23">
        <v>600</v>
      </c>
      <c r="Z10" s="23">
        <v>600</v>
      </c>
      <c r="AA10" s="23">
        <v>600</v>
      </c>
      <c r="AB10" s="23">
        <f>SUM(X10:AA10)</f>
        <v>2400</v>
      </c>
      <c r="AC10" s="22">
        <v>2400</v>
      </c>
      <c r="AD10" s="21"/>
      <c r="AE10" s="20"/>
      <c r="AF10" s="19"/>
    </row>
    <row r="11" spans="1:32" ht="12.75" customHeight="1" x14ac:dyDescent="0.2">
      <c r="A11" s="31" t="s">
        <v>15</v>
      </c>
      <c r="B11" s="30"/>
      <c r="C11" s="29">
        <v>2</v>
      </c>
      <c r="D11" s="29">
        <v>1</v>
      </c>
      <c r="E11" s="28">
        <f>C11*1500</f>
        <v>3000</v>
      </c>
      <c r="F11" s="27">
        <f>D11*150</f>
        <v>150</v>
      </c>
      <c r="G11" s="27">
        <f>C11*1500+D11*150</f>
        <v>3150</v>
      </c>
      <c r="H11" s="27">
        <f>G11*12</f>
        <v>37800</v>
      </c>
      <c r="I11" s="26">
        <f>H11/4</f>
        <v>9450</v>
      </c>
      <c r="M11" s="2">
        <f>I11*2</f>
        <v>18900</v>
      </c>
      <c r="N11" s="25">
        <f>(50*14)*C11</f>
        <v>1400</v>
      </c>
      <c r="O11" s="25">
        <f>(5*14)*D11</f>
        <v>70</v>
      </c>
      <c r="P11" s="24">
        <f>SUM(N11,O11)</f>
        <v>1470</v>
      </c>
      <c r="Q11" s="24">
        <f>SUM(P11,M11)</f>
        <v>20370</v>
      </c>
      <c r="S11" s="2">
        <f>(50*16)*C11</f>
        <v>1600</v>
      </c>
      <c r="T11" s="25">
        <f>(5*16)*D11</f>
        <v>80</v>
      </c>
      <c r="U11" s="24">
        <f>SUM(S11:T11)</f>
        <v>1680</v>
      </c>
      <c r="X11" s="23">
        <v>1260</v>
      </c>
      <c r="Y11" s="23">
        <v>1260</v>
      </c>
      <c r="Z11" s="23">
        <v>1260</v>
      </c>
      <c r="AA11" s="23">
        <v>1260</v>
      </c>
      <c r="AB11" s="23">
        <f>SUM(X11:AA11)</f>
        <v>5040</v>
      </c>
      <c r="AC11" s="22">
        <v>5040</v>
      </c>
      <c r="AD11" s="21"/>
      <c r="AE11" s="20"/>
      <c r="AF11" s="19"/>
    </row>
    <row r="12" spans="1:32" ht="12.75" customHeight="1" x14ac:dyDescent="0.2">
      <c r="A12" s="31" t="s">
        <v>14</v>
      </c>
      <c r="B12" s="30"/>
      <c r="C12" s="29">
        <v>1</v>
      </c>
      <c r="D12" s="29">
        <v>0</v>
      </c>
      <c r="E12" s="28">
        <f>C12*1500</f>
        <v>1500</v>
      </c>
      <c r="F12" s="27">
        <f>D12*150</f>
        <v>0</v>
      </c>
      <c r="G12" s="27">
        <f>C12*1500+D12*150</f>
        <v>1500</v>
      </c>
      <c r="H12" s="27">
        <f>G12*12</f>
        <v>18000</v>
      </c>
      <c r="I12" s="26">
        <f>H12/4</f>
        <v>4500</v>
      </c>
      <c r="M12" s="2">
        <f>I12*2</f>
        <v>9000</v>
      </c>
      <c r="N12" s="25">
        <f>(50*14)*C12</f>
        <v>700</v>
      </c>
      <c r="O12" s="25">
        <f>(5*14)*D12</f>
        <v>0</v>
      </c>
      <c r="P12" s="24">
        <f>SUM(N12,O12)</f>
        <v>700</v>
      </c>
      <c r="Q12" s="24">
        <f>SUM(P12,M12)</f>
        <v>9700</v>
      </c>
      <c r="S12" s="2">
        <f>(50*16)*C12</f>
        <v>800</v>
      </c>
      <c r="T12" s="25">
        <f>(5*16)*D12</f>
        <v>0</v>
      </c>
      <c r="U12" s="24">
        <f>SUM(S12:T12)</f>
        <v>800</v>
      </c>
      <c r="X12" s="23">
        <v>600</v>
      </c>
      <c r="Y12" s="23">
        <v>600</v>
      </c>
      <c r="Z12" s="23">
        <v>600</v>
      </c>
      <c r="AA12" s="23">
        <v>600</v>
      </c>
      <c r="AB12" s="23">
        <f>SUM(X12:AA12)</f>
        <v>2400</v>
      </c>
      <c r="AC12" s="22">
        <v>2400</v>
      </c>
      <c r="AD12" s="21"/>
      <c r="AE12" s="20"/>
      <c r="AF12" s="19"/>
    </row>
    <row r="13" spans="1:32" ht="12.75" customHeight="1" x14ac:dyDescent="0.2">
      <c r="A13" s="31" t="s">
        <v>13</v>
      </c>
      <c r="B13" s="30"/>
      <c r="C13" s="32">
        <v>9</v>
      </c>
      <c r="D13" s="32">
        <v>2</v>
      </c>
      <c r="E13" s="28">
        <f>C13*1500</f>
        <v>13500</v>
      </c>
      <c r="F13" s="27">
        <f>D13*150</f>
        <v>300</v>
      </c>
      <c r="G13" s="27">
        <f>C13*1500+D13*150</f>
        <v>13800</v>
      </c>
      <c r="H13" s="27">
        <f>G13*12</f>
        <v>165600</v>
      </c>
      <c r="I13" s="26">
        <f>H13/4</f>
        <v>41400</v>
      </c>
      <c r="M13" s="2">
        <f>I13*2</f>
        <v>82800</v>
      </c>
      <c r="N13" s="25">
        <f>(50*14)*C13</f>
        <v>6300</v>
      </c>
      <c r="O13" s="25">
        <f>(5*14)*D13</f>
        <v>140</v>
      </c>
      <c r="P13" s="24">
        <f>SUM(N13,O13)</f>
        <v>6440</v>
      </c>
      <c r="Q13" s="24">
        <f>SUM(P13,M13)</f>
        <v>89240</v>
      </c>
      <c r="S13" s="2">
        <f>(50*16)*C13</f>
        <v>7200</v>
      </c>
      <c r="T13" s="25">
        <f>(5*16)*D13</f>
        <v>160</v>
      </c>
      <c r="U13" s="24">
        <f>SUM(S13:T13)</f>
        <v>7360</v>
      </c>
      <c r="X13" s="23">
        <v>5520</v>
      </c>
      <c r="Y13" s="23">
        <v>5520</v>
      </c>
      <c r="Z13" s="23">
        <v>5520</v>
      </c>
      <c r="AA13" s="23">
        <v>5520</v>
      </c>
      <c r="AB13" s="23">
        <f>SUM(X13:AA13)</f>
        <v>22080</v>
      </c>
      <c r="AC13" s="22">
        <v>22080</v>
      </c>
      <c r="AD13" s="21"/>
      <c r="AE13" s="20"/>
      <c r="AF13" s="19"/>
    </row>
    <row r="14" spans="1:32" x14ac:dyDescent="0.2">
      <c r="A14" s="31" t="s">
        <v>12</v>
      </c>
      <c r="B14" s="30"/>
      <c r="C14" s="29">
        <v>5</v>
      </c>
      <c r="D14" s="29">
        <v>2</v>
      </c>
      <c r="E14" s="28">
        <f>C14*1500</f>
        <v>7500</v>
      </c>
      <c r="F14" s="27">
        <f>D14*150</f>
        <v>300</v>
      </c>
      <c r="G14" s="27">
        <f>C14*1500+D14*150</f>
        <v>7800</v>
      </c>
      <c r="H14" s="27">
        <f>G14*12</f>
        <v>93600</v>
      </c>
      <c r="I14" s="26">
        <f>H14/4</f>
        <v>23400</v>
      </c>
      <c r="M14" s="2">
        <f>I14*2</f>
        <v>46800</v>
      </c>
      <c r="N14" s="25">
        <f>(50*14)*C14</f>
        <v>3500</v>
      </c>
      <c r="O14" s="25">
        <f>(5*14)*D14</f>
        <v>140</v>
      </c>
      <c r="P14" s="24">
        <f>SUM(N14,O14)</f>
        <v>3640</v>
      </c>
      <c r="Q14" s="24">
        <f>SUM(P14,M14)</f>
        <v>50440</v>
      </c>
      <c r="S14" s="2">
        <f>(50*16)*C14</f>
        <v>4000</v>
      </c>
      <c r="T14" s="25">
        <f>(5*16)*D14</f>
        <v>160</v>
      </c>
      <c r="U14" s="24">
        <f>SUM(S14:T14)</f>
        <v>4160</v>
      </c>
      <c r="X14" s="23">
        <v>3120</v>
      </c>
      <c r="Y14" s="23">
        <v>3120</v>
      </c>
      <c r="Z14" s="23">
        <v>3120</v>
      </c>
      <c r="AA14" s="23">
        <v>3120</v>
      </c>
      <c r="AB14" s="23">
        <f>SUM(X14:AA14)</f>
        <v>12480</v>
      </c>
      <c r="AC14" s="22">
        <v>12480</v>
      </c>
      <c r="AD14" s="21"/>
      <c r="AE14" s="20"/>
      <c r="AF14" s="19"/>
    </row>
    <row r="15" spans="1:32" ht="12.75" customHeight="1" x14ac:dyDescent="0.2">
      <c r="A15" s="31" t="s">
        <v>11</v>
      </c>
      <c r="B15" s="30"/>
      <c r="C15" s="29">
        <v>3</v>
      </c>
      <c r="D15" s="29">
        <v>0</v>
      </c>
      <c r="E15" s="28">
        <f>C15*1500</f>
        <v>4500</v>
      </c>
      <c r="F15" s="27">
        <f>D15*150</f>
        <v>0</v>
      </c>
      <c r="G15" s="27">
        <f>C15*1500+D15*150</f>
        <v>4500</v>
      </c>
      <c r="H15" s="27">
        <f>G15*12</f>
        <v>54000</v>
      </c>
      <c r="I15" s="26">
        <f>H15/4</f>
        <v>13500</v>
      </c>
      <c r="M15" s="2">
        <f>I15*2</f>
        <v>27000</v>
      </c>
      <c r="N15" s="25">
        <f>(50*14)*C15</f>
        <v>2100</v>
      </c>
      <c r="O15" s="25">
        <f>(5*14)*D15</f>
        <v>0</v>
      </c>
      <c r="P15" s="24">
        <f>SUM(N15,O15)</f>
        <v>2100</v>
      </c>
      <c r="Q15" s="24">
        <f>SUM(P15,M15)</f>
        <v>29100</v>
      </c>
      <c r="S15" s="2">
        <f>(50*16)*C15</f>
        <v>2400</v>
      </c>
      <c r="T15" s="25">
        <f>(5*16)*D15</f>
        <v>0</v>
      </c>
      <c r="U15" s="24">
        <f>SUM(S15:T15)</f>
        <v>2400</v>
      </c>
      <c r="X15" s="23">
        <v>1800</v>
      </c>
      <c r="Y15" s="23">
        <v>1800</v>
      </c>
      <c r="Z15" s="23">
        <v>1800</v>
      </c>
      <c r="AA15" s="23">
        <v>1800</v>
      </c>
      <c r="AB15" s="23">
        <f>SUM(X15:AA15)</f>
        <v>7200</v>
      </c>
      <c r="AC15" s="22">
        <v>7200</v>
      </c>
      <c r="AD15" s="21"/>
      <c r="AE15" s="20"/>
      <c r="AF15" s="19"/>
    </row>
    <row r="16" spans="1:32" ht="12.75" customHeight="1" x14ac:dyDescent="0.2">
      <c r="A16" s="31" t="s">
        <v>10</v>
      </c>
      <c r="B16" s="30"/>
      <c r="C16" s="29">
        <v>2</v>
      </c>
      <c r="D16" s="29">
        <v>0</v>
      </c>
      <c r="E16" s="28">
        <f>C16*1500</f>
        <v>3000</v>
      </c>
      <c r="F16" s="27">
        <f>D16*150</f>
        <v>0</v>
      </c>
      <c r="G16" s="27">
        <f>C16*1500+D16*150</f>
        <v>3000</v>
      </c>
      <c r="H16" s="27">
        <f>G16*12</f>
        <v>36000</v>
      </c>
      <c r="I16" s="26">
        <f>H16/4</f>
        <v>9000</v>
      </c>
      <c r="M16" s="2">
        <f>I16*2</f>
        <v>18000</v>
      </c>
      <c r="N16" s="25">
        <f>(50*14)*C16</f>
        <v>1400</v>
      </c>
      <c r="O16" s="25">
        <f>(5*14)*D16</f>
        <v>0</v>
      </c>
      <c r="P16" s="24">
        <f>SUM(N16,O16)</f>
        <v>1400</v>
      </c>
      <c r="Q16" s="24">
        <f>SUM(P16,M16)</f>
        <v>19400</v>
      </c>
      <c r="S16" s="2">
        <f>(50*16)*C16</f>
        <v>1600</v>
      </c>
      <c r="T16" s="25">
        <f>(5*16)*D16</f>
        <v>0</v>
      </c>
      <c r="U16" s="24">
        <f>SUM(S16:T16)</f>
        <v>1600</v>
      </c>
      <c r="X16" s="23">
        <v>1200</v>
      </c>
      <c r="Y16" s="23">
        <v>1200</v>
      </c>
      <c r="Z16" s="23">
        <v>1200</v>
      </c>
      <c r="AA16" s="23">
        <v>1200</v>
      </c>
      <c r="AB16" s="23">
        <f>SUM(X16:AA16)</f>
        <v>4800</v>
      </c>
      <c r="AC16" s="22">
        <v>4800</v>
      </c>
      <c r="AD16" s="21"/>
      <c r="AE16" s="20"/>
      <c r="AF16" s="19"/>
    </row>
    <row r="17" spans="1:32" ht="12.75" customHeight="1" x14ac:dyDescent="0.2">
      <c r="A17" s="31" t="s">
        <v>9</v>
      </c>
      <c r="B17" s="30"/>
      <c r="C17" s="29">
        <v>2</v>
      </c>
      <c r="D17" s="29">
        <v>0</v>
      </c>
      <c r="E17" s="28">
        <f>C17*1500</f>
        <v>3000</v>
      </c>
      <c r="F17" s="27">
        <f>D17*150</f>
        <v>0</v>
      </c>
      <c r="G17" s="27">
        <f>C17*1500+D17*150</f>
        <v>3000</v>
      </c>
      <c r="H17" s="27">
        <f>G17*12</f>
        <v>36000</v>
      </c>
      <c r="I17" s="26">
        <f>H17/4</f>
        <v>9000</v>
      </c>
      <c r="M17" s="2">
        <f>I17*2</f>
        <v>18000</v>
      </c>
      <c r="N17" s="25">
        <f>(50*14)*C17</f>
        <v>1400</v>
      </c>
      <c r="O17" s="25">
        <f>(5*14)*D17</f>
        <v>0</v>
      </c>
      <c r="P17" s="24">
        <f>SUM(N17,O17)</f>
        <v>1400</v>
      </c>
      <c r="Q17" s="24">
        <f>SUM(P17,M17)</f>
        <v>19400</v>
      </c>
      <c r="S17" s="2">
        <f>(50*16)*C17</f>
        <v>1600</v>
      </c>
      <c r="T17" s="25">
        <f>(5*16)*D17</f>
        <v>0</v>
      </c>
      <c r="U17" s="24">
        <f>SUM(S17:T17)</f>
        <v>1600</v>
      </c>
      <c r="X17" s="23">
        <v>1200</v>
      </c>
      <c r="Y17" s="23">
        <v>1200</v>
      </c>
      <c r="Z17" s="23">
        <v>1200</v>
      </c>
      <c r="AA17" s="23">
        <v>1200</v>
      </c>
      <c r="AB17" s="23">
        <f>SUM(X17:AA17)</f>
        <v>4800</v>
      </c>
      <c r="AC17" s="22">
        <v>4800</v>
      </c>
      <c r="AD17" s="21"/>
      <c r="AE17" s="20"/>
      <c r="AF17" s="19"/>
    </row>
    <row r="18" spans="1:32" x14ac:dyDescent="0.2">
      <c r="A18" s="18" t="s">
        <v>8</v>
      </c>
      <c r="B18" s="17"/>
      <c r="C18" s="16">
        <f>SUM(C6:C17)</f>
        <v>47</v>
      </c>
      <c r="D18" s="16">
        <f>SUM(D6:D17)</f>
        <v>11</v>
      </c>
      <c r="E18" s="15">
        <f>SUM(E6:E17)</f>
        <v>70500</v>
      </c>
      <c r="F18" s="15">
        <f>SUM(F6:F17)</f>
        <v>1650</v>
      </c>
      <c r="G18" s="14">
        <f>SUM(G6:G17)</f>
        <v>72150</v>
      </c>
      <c r="H18" s="13">
        <f>SUM(H6:H17)</f>
        <v>865800</v>
      </c>
      <c r="I18" s="13">
        <f>SUM(I6:I17)</f>
        <v>216450</v>
      </c>
      <c r="J18" s="13">
        <f>SUM(J6:J17)</f>
        <v>0</v>
      </c>
      <c r="K18" s="13">
        <f>SUM(K6:K17)</f>
        <v>0</v>
      </c>
      <c r="L18" s="13">
        <f>SUM(L6:L17)</f>
        <v>0</v>
      </c>
      <c r="M18" s="13">
        <f>SUM(M6:M17)</f>
        <v>432900</v>
      </c>
      <c r="N18" s="13">
        <f>SUM(N6:N17)</f>
        <v>32900</v>
      </c>
      <c r="O18" s="13">
        <f>SUM(O6:O17)</f>
        <v>770</v>
      </c>
      <c r="P18" s="13">
        <f>SUM(P6:P17)</f>
        <v>33670</v>
      </c>
      <c r="Q18" s="13">
        <f>SUM(Q6:Q17)</f>
        <v>466570</v>
      </c>
      <c r="R18" s="13">
        <f>SUM(R6:R17)</f>
        <v>0</v>
      </c>
      <c r="S18" s="13">
        <f>SUM(S6:S17)</f>
        <v>37600</v>
      </c>
      <c r="T18" s="13">
        <f>SUM(T6:T17)</f>
        <v>880</v>
      </c>
      <c r="U18" s="13">
        <f>SUM(U6:U17)</f>
        <v>38480</v>
      </c>
      <c r="V18" s="13">
        <f>SUM(V6:V17)</f>
        <v>0</v>
      </c>
      <c r="W18" s="12">
        <f>SUM(W6:W17)</f>
        <v>0</v>
      </c>
      <c r="X18" s="11">
        <f>SUM(X6:X17)</f>
        <v>28800</v>
      </c>
      <c r="Y18" s="11">
        <f>SUM(Y6:Y17)</f>
        <v>28800</v>
      </c>
      <c r="Z18" s="11">
        <f>SUM(Z6:Z17)</f>
        <v>28800</v>
      </c>
      <c r="AA18" s="11">
        <f>SUM(AA6:AA17)</f>
        <v>28800</v>
      </c>
      <c r="AB18" s="11">
        <f>SUM(AB6:AB17)</f>
        <v>115200</v>
      </c>
      <c r="AC18" s="10">
        <f>SUM(AC6:AC17)</f>
        <v>115200</v>
      </c>
      <c r="AD18" s="9"/>
      <c r="AE18" s="8"/>
    </row>
    <row r="19" spans="1:32" x14ac:dyDescent="0.2">
      <c r="T19" s="7"/>
    </row>
    <row r="21" spans="1:32" x14ac:dyDescent="0.2">
      <c r="B21" s="6" t="s">
        <v>7</v>
      </c>
      <c r="X21" s="5" t="s">
        <v>6</v>
      </c>
    </row>
    <row r="22" spans="1:32" x14ac:dyDescent="0.2">
      <c r="B22" s="6" t="s">
        <v>5</v>
      </c>
      <c r="X22" s="5" t="s">
        <v>4</v>
      </c>
    </row>
    <row r="23" spans="1:32" x14ac:dyDescent="0.2">
      <c r="B23" s="6" t="s">
        <v>3</v>
      </c>
      <c r="X23" s="5" t="s">
        <v>2</v>
      </c>
    </row>
    <row r="24" spans="1:32" x14ac:dyDescent="0.2">
      <c r="B24" s="6" t="s">
        <v>1</v>
      </c>
      <c r="X24" s="5" t="s">
        <v>0</v>
      </c>
    </row>
  </sheetData>
  <mergeCells count="35">
    <mergeCell ref="A1:AE2"/>
    <mergeCell ref="A3:B5"/>
    <mergeCell ref="X3:X5"/>
    <mergeCell ref="Y3:Y5"/>
    <mergeCell ref="Z3:Z5"/>
    <mergeCell ref="AA3:AA5"/>
    <mergeCell ref="AB3:AB5"/>
    <mergeCell ref="AC3:AE5"/>
    <mergeCell ref="J5:K5"/>
    <mergeCell ref="A6:B6"/>
    <mergeCell ref="AC6:AE6"/>
    <mergeCell ref="A7:B7"/>
    <mergeCell ref="AC7:AE7"/>
    <mergeCell ref="A8:B8"/>
    <mergeCell ref="AC8:AE8"/>
    <mergeCell ref="A9:B9"/>
    <mergeCell ref="AC9:AE9"/>
    <mergeCell ref="A10:B10"/>
    <mergeCell ref="AC10:AE10"/>
    <mergeCell ref="A11:B11"/>
    <mergeCell ref="AC11:AE11"/>
    <mergeCell ref="A12:B12"/>
    <mergeCell ref="AC12:AE12"/>
    <mergeCell ref="A13:B13"/>
    <mergeCell ref="AC13:AE13"/>
    <mergeCell ref="A14:B14"/>
    <mergeCell ref="AC14:AE14"/>
    <mergeCell ref="A18:B18"/>
    <mergeCell ref="AC18:AE18"/>
    <mergeCell ref="A15:B15"/>
    <mergeCell ref="AC15:AE15"/>
    <mergeCell ref="A16:B16"/>
    <mergeCell ref="AC16:AE16"/>
    <mergeCell ref="A17:B17"/>
    <mergeCell ref="AC17:A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izvješće za 2023. godinu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Bernarda Lovrić</dc:creator>
  <cp:lastModifiedBy>Bernarda Lovrić</cp:lastModifiedBy>
  <dcterms:created xsi:type="dcterms:W3CDTF">2024-01-26T09:30:40Z</dcterms:created>
  <dcterms:modified xsi:type="dcterms:W3CDTF">2024-01-26T09:31:02Z</dcterms:modified>
</cp:coreProperties>
</file>